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josuido\300_庶務係\100_係共有\経営比較分析表\2023経営比較分析表\"/>
    </mc:Choice>
  </mc:AlternateContent>
  <workbookProtection workbookAlgorithmName="SHA-512" workbookHashValue="u6DiSMT8xepD6odxfjKWluj1uhMUrUDiyjmwSX49FiXG2KYbdK4Bg0LG/jVs+Rn5uWnAl70IE1tV6P2rD3oOGA==" workbookSaltValue="XUg7KVZY8+kKjkg9hToPYw==" workbookSpinCount="100000" lockStructure="1"/>
  <bookViews>
    <workbookView xWindow="0" yWindow="0" windowWidth="26460" windowHeight="115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<sst xmlns="http://schemas.openxmlformats.org/spreadsheetml/2006/main" count="228" uniqueCount="113">
  <si>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</si>
  <si>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</si>
  <si>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</si>
  <si>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</si>
  <si>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</si>
  <si>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</si>
  <si>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</si>
  <si>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</si>
  <si>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</si>
  <si>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</si>
  <si>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</si>
  <si>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</si>
  <si>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</si>
  <si>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</si>
  <si>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</si>
  <si>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</si>
  <si>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</si>
  <si>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</si>
  <si>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</si>
  <si>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</si>
  <si>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</si>
  <si>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</si>
  <si>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</si>
  <si>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</si>
  <si>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</si>
  <si>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</si>
  <si>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</si>
  <si>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</si>
  <si>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</si>
  <si>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</si>
  <si>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</si>
  <si>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</si>
  <si>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</si>
  <si>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</si>
  <si>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</si>
  <si>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</si>
  <si>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</si>
  <si>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</si>
  <si>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</si>
  <si>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</si>
  <si>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</si>
  <si>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</si>
  <si>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</si>
  <si>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</si>
  <si>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</si>
  <si>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</si>
  <si>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</si>
  <si>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</si>
  <si>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</si>
  <si>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</si>
  <si>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</si>
  <si>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</si>
  <si>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</si>
  <si>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</si>
  <si>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</si>
  <si>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</si>
  <si>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</si>
  <si>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</si>
  <si>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</si>
  <si>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</si>
  <si>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</si>
  <si>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</si>
  <si>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</si>
  <si>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</si>
  <si>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</si>
  <si>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</si>
  <si>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</si>
  <si>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</si>
  <si>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</si>
  <si>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</si>
  <si>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</si>
  <si>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</si>
  <si>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</si>
  <si>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</si>
  <si>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</si>
  <si>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</si>
  <si>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</si>
  <si>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</si>
  <si>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</si>
  <si>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</si>
  <si>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</si>
  <si>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</si>
  <si>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</si>
  <si>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</si>
  <si>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</si>
  <si>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</si>
  <si>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</si>
  <si>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</si>
  <si>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</si>
  <si>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</si>
  <si>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</si>
  <si>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</si>
  <si>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</si>
  <si>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</si>
  <si>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</si>
  <si>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</si>
  <si>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</si>
  <si>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</si>
  <si>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</si>
  <si>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</si>
  <si>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</si>
  <si>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</si>
  <si>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</si>
  <si>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</si>
  <si>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</si>
  <si>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</si>
  <si>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</si>
  <si>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</si>
  <si>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</si>
  <si>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</si>
  <si>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給水収益の増加、及び支払利息の減少等により、経常収支比率は微増した。
③　現金預金の増加により、流動比率は増加した。類似団体との比較では低い値となっているが、現金預金の残高からして支払能力は十分である。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ている。
⑤⑥　営業費用の増加により、給水原価は増加した。これにより、料金回収率は減少しているが、100％を上回っているので、給水に係る費用は給水収益で賄われている。
⑦　一日平均給水量の減少により、施設利用率は減少傾向にある。最大稼働率を見ても67.7％となっていることから、施設の統廃合も視野に検討する必要がある。
⑧　有収水量の増加、及び給水量の減少により、有収率は増加した。引き続き、有収率の向上のため漏水調査等による原因の特定に努める。</t>
    <rPh sb="2" eb="4">
      <t>キュウスイ</t>
    </rPh>
    <rPh sb="4" eb="6">
      <t>シュウエキ</t>
    </rPh>
    <rPh sb="7" eb="9">
      <t>ゾウカ</t>
    </rPh>
    <rPh sb="19" eb="20">
      <t>トウ</t>
    </rPh>
    <rPh sb="31" eb="33">
      <t>ビゾウ</t>
    </rPh>
    <rPh sb="39" eb="43">
      <t>ゲンキンヨキン</t>
    </rPh>
    <rPh sb="55" eb="57">
      <t>ゾウカ</t>
    </rPh>
    <rPh sb="251" eb="253">
      <t>エイギョウ</t>
    </rPh>
    <rPh sb="253" eb="255">
      <t>ヒヨウ</t>
    </rPh>
    <rPh sb="256" eb="258">
      <t>ゾウカ</t>
    </rPh>
    <rPh sb="389" eb="391">
      <t>シヤ</t>
    </rPh>
    <rPh sb="410" eb="412">
      <t>ゾウカ</t>
    </rPh>
    <rPh sb="413" eb="414">
      <t>オヨ</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</si>
  <si>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統廃合、及び長寿命化など、最大限の企業努力を進めるが、将来的な改善方策として、これに対応した料金の見直しも検討する必要がある。
　そこで、厚生労働省が推進する「新水道ビジョン」を実現する為に、平成28年6月に「阿賀野市新水道ビジョン」を策定した。策定から6年が経過した令和4年10月に、計画達成状況を「第2次中間報告」として報告した。</t>
    <rPh sb="155" eb="156">
      <t>スス</t>
    </rPh>
    <phoneticPr fontId="4"/>
  </si>
  <si>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法定耐用年数を超えた管路延長が減少したことにより、管路経年化率は減少した。また、更新した管路延長の増加により、管路更新率は増加した。水道施設の安全性を確保するため、法定耐用年数を超える管路については計画的な更新を実施している。また、更新に際しては全て耐震管を採用し、管路の長寿命化を図るため実耐用年数の長い資材を積極的に採用している。</t>
    <rPh sb="116" eb="118">
      <t>エンチョウ</t>
    </rPh>
    <rPh sb="150" eb="152">
      <t>エンチョウ</t>
    </rPh>
    <rPh sb="153" eb="155">
      <t>ゾウカ</t>
    </rPh>
    <rPh sb="165" eb="16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</si>
</sst>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0.57999999999999996</c:v>
                </c:pt>
                <c:pt idx="2">
                  <c:v>0.63</c:v>
                </c:pt>
                <c:pt idx="3">
                  <c:v>0.45</c:v>
                </c:pt>
                <c:pt idx="4">
                  <c:v>0.59</c:v>
                </c:pt>
              </c:numCache>
            </c:numRef>
          </c:val>
          <c:extLst>
            <c:ext xmlns:c16="http://schemas.microsoft.com/office/drawing/2014/chart" uri="{C3380CC4-5D6E-409C-BE32-E72D297353CC}">
              <c16:uniqueId val="{00000000-6D6B-4758-B9BF-9E78766237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D6B-4758-B9BF-9E78766237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47.42</c:v>
                </c:pt>
                <c:pt idx="1">
                  <c:v>47.49</c:v>
                </c:pt>
                <c:pt idx="2">
                  <c:v>46.54</c:v>
                </c:pt>
                <c:pt idx="3">
                  <c:v>45.82</c:v>
                </c:pt>
                <c:pt idx="4">
                  <c:v>45.55</c:v>
                </c:pt>
              </c:numCache>
            </c:numRef>
          </c:val>
          <c:extLst>
            <c:ext xmlns:c16="http://schemas.microsoft.com/office/drawing/2014/chart" uri="{C3380CC4-5D6E-409C-BE32-E72D297353CC}">
              <c16:uniqueId val="{00000000-61CE-418C-8A19-603C727683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1CE-418C-8A19-603C727683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85.79</c:v>
                </c:pt>
                <c:pt idx="1">
                  <c:v>84.8</c:v>
                </c:pt>
                <c:pt idx="2">
                  <c:v>86.43</c:v>
                </c:pt>
                <c:pt idx="3">
                  <c:v>86.72</c:v>
                </c:pt>
                <c:pt idx="4">
                  <c:v>87.57</c:v>
                </c:pt>
              </c:numCache>
            </c:numRef>
          </c:val>
          <c:extLst>
            <c:ext xmlns:c16="http://schemas.microsoft.com/office/drawing/2014/chart" uri="{C3380CC4-5D6E-409C-BE32-E72D297353CC}">
              <c16:uniqueId val="{00000000-D57A-46DA-A4F7-5D0F4EA53C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57A-46DA-A4F7-5D0F4EA53C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105.74</c:v>
                </c:pt>
                <c:pt idx="1">
                  <c:v>107.16</c:v>
                </c:pt>
                <c:pt idx="2">
                  <c:v>112.29</c:v>
                </c:pt>
                <c:pt idx="3">
                  <c:v>112.49</c:v>
                </c:pt>
                <c:pt idx="4">
                  <c:v>112.58</c:v>
                </c:pt>
              </c:numCache>
            </c:numRef>
          </c:val>
          <c:extLst>
            <c:ext xmlns:c16="http://schemas.microsoft.com/office/drawing/2014/chart" uri="{C3380CC4-5D6E-409C-BE32-E72D297353CC}">
              <c16:uniqueId val="{00000000-6726-4231-BE35-727B736C07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6726-4231-BE35-727B736C07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49.18</c:v>
                </c:pt>
                <c:pt idx="1">
                  <c:v>50.63</c:v>
                </c:pt>
                <c:pt idx="2">
                  <c:v>52.07</c:v>
                </c:pt>
                <c:pt idx="3">
                  <c:v>53.54</c:v>
                </c:pt>
                <c:pt idx="4">
                  <c:v>54.54</c:v>
                </c:pt>
              </c:numCache>
            </c:numRef>
          </c:val>
          <c:extLst>
            <c:ext xmlns:c16="http://schemas.microsoft.com/office/drawing/2014/chart" uri="{C3380CC4-5D6E-409C-BE32-E72D297353CC}">
              <c16:uniqueId val="{00000000-4BB6-4E8A-B18F-1B48CB2185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BB6-4E8A-B18F-1B48CB2185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11.63</c:v>
                </c:pt>
                <c:pt idx="1">
                  <c:v>11.59</c:v>
                </c:pt>
                <c:pt idx="2">
                  <c:v>13.12</c:v>
                </c:pt>
                <c:pt idx="3">
                  <c:v>12.64</c:v>
                </c:pt>
                <c:pt idx="4">
                  <c:v>12.29</c:v>
                </c:pt>
              </c:numCache>
            </c:numRef>
          </c:val>
          <c:extLst>
            <c:ext xmlns:c16="http://schemas.microsoft.com/office/drawing/2014/chart" uri="{C3380CC4-5D6E-409C-BE32-E72D297353CC}">
              <c16:uniqueId val="{00000000-7AF3-47A8-A197-591FA2388E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AF3-47A8-A197-591FA2388E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3D-4FED-8B2E-6DFD2F7C25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D3D-4FED-8B2E-6DFD2F7C25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165.15</c:v>
                </c:pt>
                <c:pt idx="1">
                  <c:v>175.54</c:v>
                </c:pt>
                <c:pt idx="2">
                  <c:v>186.61</c:v>
                </c:pt>
                <c:pt idx="3">
                  <c:v>184.14</c:v>
                </c:pt>
                <c:pt idx="4">
                  <c:v>192.34</c:v>
                </c:pt>
              </c:numCache>
            </c:numRef>
          </c:val>
          <c:extLst>
            <c:ext xmlns:c16="http://schemas.microsoft.com/office/drawing/2014/chart" uri="{C3380CC4-5D6E-409C-BE32-E72D297353CC}">
              <c16:uniqueId val="{00000000-84E1-4C78-8BC8-F0D45D55C4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4E1-4C78-8BC8-F0D45D55C4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583.63</c:v>
                </c:pt>
                <c:pt idx="1">
                  <c:v>567.52</c:v>
                </c:pt>
                <c:pt idx="2">
                  <c:v>554.38</c:v>
                </c:pt>
                <c:pt idx="3">
                  <c:v>543.03</c:v>
                </c:pt>
                <c:pt idx="4">
                  <c:v>532.14</c:v>
                </c:pt>
              </c:numCache>
            </c:numRef>
          </c:val>
          <c:extLst>
            <c:ext xmlns:c16="http://schemas.microsoft.com/office/drawing/2014/chart" uri="{C3380CC4-5D6E-409C-BE32-E72D297353CC}">
              <c16:uniqueId val="{00000000-2A09-4AA7-AF06-E7F8547203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A09-4AA7-AF06-E7F8547203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100.62</c:v>
                </c:pt>
                <c:pt idx="1">
                  <c:v>102.27</c:v>
                </c:pt>
                <c:pt idx="2">
                  <c:v>107.78</c:v>
                </c:pt>
                <c:pt idx="3">
                  <c:v>107.34</c:v>
                </c:pt>
                <c:pt idx="4">
                  <c:v>107.29</c:v>
                </c:pt>
              </c:numCache>
            </c:numRef>
          </c:val>
          <c:extLst>
            <c:ext xmlns:c16="http://schemas.microsoft.com/office/drawing/2014/chart" uri="{C3380CC4-5D6E-409C-BE32-E72D297353CC}">
              <c16:uniqueId val="{00000000-AF13-4033-B5BA-3CE46A39C6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AF13-4033-B5BA-3CE46A39C6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168.71</c:v>
                </c:pt>
                <c:pt idx="1">
                  <c:v>166.29</c:v>
                </c:pt>
                <c:pt idx="2">
                  <c:v>157.88</c:v>
                </c:pt>
                <c:pt idx="3">
                  <c:v>159.13</c:v>
                </c:pt>
                <c:pt idx="4">
                  <c:v>159.38</c:v>
                </c:pt>
              </c:numCache>
            </c:numRef>
          </c:val>
          <c:extLst>
            <c:ext xmlns:c16="http://schemas.microsoft.com/office/drawing/2014/chart" uri="{C3380CC4-5D6E-409C-BE32-E72D297353CC}">
              <c16:uniqueId val="{00000000-56BD-4A41-8166-35CE1AADD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6BD-4A41-8166-35CE1AADD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37" zoomScale="80" zoomScaleNormal="80" workbookViewId="0">
      <selection activeCell="Q41" sqref="Q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阿賀野市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40353</v>
      </c>
      <c r="AM8" s="45"/>
      <c r="AN8" s="45"/>
      <c r="AO8" s="45"/>
      <c r="AP8" s="45"/>
      <c r="AQ8" s="45"/>
      <c r="AR8" s="45"/>
      <c r="AS8" s="45"/>
      <c r="AT8" s="46">
        <f>データ!$S$6</f>
        <v>192.74</v>
      </c>
      <c r="AU8" s="47"/>
      <c r="AV8" s="47"/>
      <c r="AW8" s="47"/>
      <c r="AX8" s="47"/>
      <c r="AY8" s="47"/>
      <c r="AZ8" s="47"/>
      <c r="BA8" s="47"/>
      <c r="BB8" s="48">
        <f>データ!$T$6</f>
        <v>209.36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59.66</v>
      </c>
      <c r="J10" s="47"/>
      <c r="K10" s="47"/>
      <c r="L10" s="47"/>
      <c r="M10" s="47"/>
      <c r="N10" s="47"/>
      <c r="O10" s="81"/>
      <c r="P10" s="48">
        <f>データ!$P$6</f>
        <v>99.35</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44278</v>
      </c>
      <c r="AM10" s="45"/>
      <c r="AN10" s="45"/>
      <c r="AO10" s="45"/>
      <c r="AP10" s="45"/>
      <c r="AQ10" s="45"/>
      <c r="AR10" s="45"/>
      <c r="AS10" s="45"/>
      <c r="AT10" s="46">
        <f>データ!$V$6</f>
        <v>161.66</v>
      </c>
      <c r="AU10" s="47"/>
      <c r="AV10" s="47"/>
      <c r="AW10" s="47"/>
      <c r="AX10" s="47"/>
      <c r="AY10" s="47"/>
      <c r="AZ10" s="47"/>
      <c r="BA10" s="47"/>
      <c r="BB10" s="48">
        <f>データ!$W$6</f>
        <v>273.89999999999998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S6wctOZXG9QjSdi9HTm9sQnuc7Kbm/PXISKlKL3pGg7u+H/42Ruf+aiGeD5vNmNU+cDZ2SXWI9cJsLDYN31NA==" saltValue="1vuE+QIuIodVQKzcOByj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152234</v>
      </c>
      <c r="D6" s="20">
        <f t="shared" si="3"/>
        <v>46</v>
      </c>
      <c r="E6" s="20">
        <f t="shared" si="3"/>
        <v>1</v>
      </c>
      <c r="F6" s="20">
        <f t="shared" si="3"/>
        <v>0</v>
      </c>
      <c r="G6" s="20">
        <f t="shared" si="3"/>
        <v>1</v>
      </c>
      <c r="H6" s="20" t="str">
        <f t="shared" si="3"/>
        <v>新潟県　阿賀野市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59.66</v>
      </c>
      <c r="P6" s="21">
        <f t="shared" si="3"/>
        <v>99.35</v>
      </c>
      <c r="Q6" s="21">
        <f t="shared" si="3"/>
        <v>3520</v>
      </c>
      <c r="R6" s="21">
        <f t="shared" si="3"/>
        <v>40353</v>
      </c>
      <c r="S6" s="21">
        <f t="shared" si="3"/>
        <v>192.74</v>
      </c>
      <c r="T6" s="21">
        <f t="shared" si="3"/>
        <v>209.36</v>
      </c>
      <c r="U6" s="21">
        <f t="shared" si="3"/>
        <v>44278</v>
      </c>
      <c r="V6" s="21">
        <f t="shared" si="3"/>
        <v>161.66</v>
      </c>
      <c r="W6" s="21">
        <f t="shared" si="3"/>
        <v>273.89999999999998</v>
      </c>
      <c r="X6" s="22">
        <f>IF(X7="",NA(),X7)</f>
        <v>105.74</v>
      </c>
      <c r="Y6" s="22">
        <f t="shared" ref="Y6:AG6" si="4">IF(Y7="",NA(),Y7)</f>
        <v>107.16</v>
      </c>
      <c r="Z6" s="22">
        <f t="shared" si="4"/>
        <v>112.29</v>
      </c>
      <c r="AA6" s="22">
        <f t="shared" si="4"/>
        <v>112.49</v>
      </c>
      <c r="AB6" s="22">
        <f t="shared" si="4"/>
        <v>112.58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165.15</v>
      </c>
      <c r="AU6" s="22">
        <f t="shared" ref="AU6:BC6" si="6">IF(AU7="",NA(),AU7)</f>
        <v>175.54</v>
      </c>
      <c r="AV6" s="22">
        <f t="shared" si="6"/>
        <v>186.61</v>
      </c>
      <c r="AW6" s="22">
        <f t="shared" si="6"/>
        <v>184.14</v>
      </c>
      <c r="AX6" s="22">
        <f t="shared" si="6"/>
        <v>192.34</v>
      </c>
      <c r="AY6" s="22">
        <f t="shared" si="6"/>
        <v>366.03</v>
      </c>
      <c r="AZ6" s="22">
        <f t="shared" si="6"/>
        <v>365.18</v>
      </c>
      <c r="BA6" s="22">
        <f t="shared" si="6"/>
        <v>327.77</v>
      </c>
      <c r="BB6" s="22">
        <f t="shared" si="6"/>
        <v>338.02</v>
      </c>
      <c r="BC6" s="22">
        <f t="shared" si="6"/>
        <v>345.94</v>
      </c>
      <c r="BD6" s="21" t="str">
        <f>IF(BD7="","",IF(BD7="-","【-】","【"&amp;SUBSTITUTE(TEXT(BD7,"#,##0.00"),"-","△")&amp;"】"))</f>
        <v>【252.29】</v>
      </c>
      <c r="BE6" s="22">
        <f>IF(BE7="",NA(),BE7)</f>
        <v>583.63</v>
      </c>
      <c r="BF6" s="22">
        <f t="shared" ref="BF6:BN6" si="7">IF(BF7="",NA(),BF7)</f>
        <v>567.52</v>
      </c>
      <c r="BG6" s="22">
        <f t="shared" si="7"/>
        <v>554.38</v>
      </c>
      <c r="BH6" s="22">
        <f t="shared" si="7"/>
        <v>543.03</v>
      </c>
      <c r="BI6" s="22">
        <f t="shared" si="7"/>
        <v>532.14</v>
      </c>
      <c r="BJ6" s="22">
        <f t="shared" si="7"/>
        <v>370.12</v>
      </c>
      <c r="BK6" s="22">
        <f t="shared" si="7"/>
        <v>371.65</v>
      </c>
      <c r="BL6" s="22">
        <f t="shared" si="7"/>
        <v>397.1</v>
      </c>
      <c r="BM6" s="22">
        <f t="shared" si="7"/>
        <v>379.91</v>
      </c>
      <c r="BN6" s="22">
        <f t="shared" si="7"/>
        <v>386.61</v>
      </c>
      <c r="BO6" s="21" t="str">
        <f>IF(BO7="","",IF(BO7="-","【-】","【"&amp;SUBSTITUTE(TEXT(BO7,"#,##0.00"),"-","△")&amp;"】"))</f>
        <v>【268.07】</v>
      </c>
      <c r="BP6" s="22">
        <f>IF(BP7="",NA(),BP7)</f>
        <v>100.62</v>
      </c>
      <c r="BQ6" s="22">
        <f t="shared" ref="BQ6:BY6" si="8">IF(BQ7="",NA(),BQ7)</f>
        <v>102.27</v>
      </c>
      <c r="BR6" s="22">
        <f t="shared" si="8"/>
        <v>107.78</v>
      </c>
      <c r="BS6" s="22">
        <f t="shared" si="8"/>
        <v>107.34</v>
      </c>
      <c r="BT6" s="22">
        <f t="shared" si="8"/>
        <v>107.29</v>
      </c>
      <c r="BU6" s="22">
        <f t="shared" si="8"/>
        <v>100.42</v>
      </c>
      <c r="BV6" s="22">
        <f t="shared" si="8"/>
        <v>98.77</v>
      </c>
      <c r="BW6" s="22">
        <f t="shared" si="8"/>
        <v>95.79</v>
      </c>
      <c r="BX6" s="22">
        <f t="shared" si="8"/>
        <v>98.3</v>
      </c>
      <c r="BY6" s="22">
        <f t="shared" si="8"/>
        <v>93.82</v>
      </c>
      <c r="BZ6" s="21" t="str">
        <f>IF(BZ7="","",IF(BZ7="-","【-】","【"&amp;SUBSTITUTE(TEXT(BZ7,"#,##0.00"),"-","△")&amp;"】"))</f>
        <v>【97.47】</v>
      </c>
      <c r="CA6" s="22">
        <f>IF(CA7="",NA(),CA7)</f>
        <v>168.71</v>
      </c>
      <c r="CB6" s="22">
        <f t="shared" ref="CB6:CJ6" si="9">IF(CB7="",NA(),CB7)</f>
        <v>166.29</v>
      </c>
      <c r="CC6" s="22">
        <f t="shared" si="9"/>
        <v>157.88</v>
      </c>
      <c r="CD6" s="22">
        <f t="shared" si="9"/>
        <v>159.13</v>
      </c>
      <c r="CE6" s="22">
        <f t="shared" si="9"/>
        <v>159.38</v>
      </c>
      <c r="CF6" s="22">
        <f t="shared" si="9"/>
        <v>171.67</v>
      </c>
      <c r="CG6" s="22">
        <f t="shared" si="9"/>
        <v>173.67</v>
      </c>
      <c r="CH6" s="22">
        <f t="shared" si="9"/>
        <v>171.13</v>
      </c>
      <c r="CI6" s="22">
        <f t="shared" si="9"/>
        <v>173.7</v>
      </c>
      <c r="CJ6" s="22">
        <f t="shared" si="9"/>
        <v>178.94</v>
      </c>
      <c r="CK6" s="21" t="str">
        <f>IF(CK7="","",IF(CK7="-","【-】","【"&amp;SUBSTITUTE(TEXT(CK7,"#,##0.00"),"-","△")&amp;"】"))</f>
        <v>【174.75】</v>
      </c>
      <c r="CL6" s="22">
        <f>IF(CL7="",NA(),CL7)</f>
        <v>47.42</v>
      </c>
      <c r="CM6" s="22">
        <f t="shared" ref="CM6:CU6" si="10">IF(CM7="",NA(),CM7)</f>
        <v>47.49</v>
      </c>
      <c r="CN6" s="22">
        <f t="shared" si="10"/>
        <v>46.54</v>
      </c>
      <c r="CO6" s="22">
        <f t="shared" si="10"/>
        <v>45.82</v>
      </c>
      <c r="CP6" s="22">
        <f t="shared" si="10"/>
        <v>45.55</v>
      </c>
      <c r="CQ6" s="22">
        <f t="shared" si="10"/>
        <v>59.74</v>
      </c>
      <c r="CR6" s="22">
        <f t="shared" si="10"/>
        <v>59.67</v>
      </c>
      <c r="CS6" s="22">
        <f t="shared" si="10"/>
        <v>60.12</v>
      </c>
      <c r="CT6" s="22">
        <f t="shared" si="10"/>
        <v>60.34</v>
      </c>
      <c r="CU6" s="22">
        <f t="shared" si="10"/>
        <v>59.54</v>
      </c>
      <c r="CV6" s="21" t="str">
        <f>IF(CV7="","",IF(CV7="-","【-】","【"&amp;SUBSTITUTE(TEXT(CV7,"#,##0.00"),"-","△")&amp;"】"))</f>
        <v>【59.97】</v>
      </c>
      <c r="CW6" s="22">
        <f>IF(CW7="",NA(),CW7)</f>
        <v>85.79</v>
      </c>
      <c r="CX6" s="22">
        <f t="shared" ref="CX6:DF6" si="11">IF(CX7="",NA(),CX7)</f>
        <v>84.8</v>
      </c>
      <c r="CY6" s="22">
        <f t="shared" si="11"/>
        <v>86.43</v>
      </c>
      <c r="CZ6" s="22">
        <f t="shared" si="11"/>
        <v>86.72</v>
      </c>
      <c r="DA6" s="22">
        <f t="shared" si="11"/>
        <v>87.57</v>
      </c>
      <c r="DB6" s="22">
        <f t="shared" si="11"/>
        <v>84.8</v>
      </c>
      <c r="DC6" s="22">
        <f t="shared" si="11"/>
        <v>84.6</v>
      </c>
      <c r="DD6" s="22">
        <f t="shared" si="11"/>
        <v>84.24</v>
      </c>
      <c r="DE6" s="22">
        <f t="shared" si="11"/>
        <v>84.19</v>
      </c>
      <c r="DF6" s="22">
        <f t="shared" si="11"/>
        <v>83.93</v>
      </c>
      <c r="DG6" s="21" t="str">
        <f>IF(DG7="","",IF(DG7="-","【-】","【"&amp;SUBSTITUTE(TEXT(DG7,"#,##0.00"),"-","△")&amp;"】"))</f>
        <v>【89.76】</v>
      </c>
      <c r="DH6" s="22">
        <f>IF(DH7="",NA(),DH7)</f>
        <v>49.18</v>
      </c>
      <c r="DI6" s="22">
        <f t="shared" ref="DI6:DQ6" si="12">IF(DI7="",NA(),DI7)</f>
        <v>50.63</v>
      </c>
      <c r="DJ6" s="22">
        <f t="shared" si="12"/>
        <v>52.07</v>
      </c>
      <c r="DK6" s="22">
        <f t="shared" si="12"/>
        <v>53.54</v>
      </c>
      <c r="DL6" s="22">
        <f t="shared" si="12"/>
        <v>54.54</v>
      </c>
      <c r="DM6" s="22">
        <f t="shared" si="12"/>
        <v>47.66</v>
      </c>
      <c r="DN6" s="22">
        <f t="shared" si="12"/>
        <v>48.17</v>
      </c>
      <c r="DO6" s="22">
        <f t="shared" si="12"/>
        <v>48.83</v>
      </c>
      <c r="DP6" s="22">
        <f t="shared" si="12"/>
        <v>49.96</v>
      </c>
      <c r="DQ6" s="22">
        <f t="shared" si="12"/>
        <v>50.82</v>
      </c>
      <c r="DR6" s="21" t="str">
        <f>IF(DR7="","",IF(DR7="-","【-】","【"&amp;SUBSTITUTE(TEXT(DR7,"#,##0.00"),"-","△")&amp;"】"))</f>
        <v>【51.51】</v>
      </c>
      <c r="DS6" s="22">
        <f>IF(DS7="",NA(),DS7)</f>
        <v>11.63</v>
      </c>
      <c r="DT6" s="22">
        <f t="shared" ref="DT6:EB6" si="13">IF(DT7="",NA(),DT7)</f>
        <v>11.59</v>
      </c>
      <c r="DU6" s="22">
        <f t="shared" si="13"/>
        <v>13.12</v>
      </c>
      <c r="DV6" s="22">
        <f t="shared" si="13"/>
        <v>12.64</v>
      </c>
      <c r="DW6" s="22">
        <f t="shared" si="13"/>
        <v>12.29</v>
      </c>
      <c r="DX6" s="22">
        <f t="shared" si="13"/>
        <v>15.1</v>
      </c>
      <c r="DY6" s="22">
        <f t="shared" si="13"/>
        <v>17.12</v>
      </c>
      <c r="DZ6" s="22">
        <f t="shared" si="13"/>
        <v>18.18</v>
      </c>
      <c r="EA6" s="22">
        <f t="shared" si="13"/>
        <v>19.32</v>
      </c>
      <c r="EB6" s="22">
        <f t="shared" si="13"/>
        <v>21.16</v>
      </c>
      <c r="EC6" s="21" t="str">
        <f>IF(EC7="","",IF(EC7="-","【-】","【"&amp;SUBSTITUTE(TEXT(EC7,"#,##0.00"),"-","△")&amp;"】"))</f>
        <v>【23.75】</v>
      </c>
      <c r="ED6" s="22">
        <f>IF(ED7="",NA(),ED7)</f>
        <v>0.4</v>
      </c>
      <c r="EE6" s="22">
        <f t="shared" ref="EE6:EM6" si="14">IF(EE7="",NA(),EE7)</f>
        <v>0.57999999999999996</v>
      </c>
      <c r="EF6" s="22">
        <f t="shared" si="14"/>
        <v>0.63</v>
      </c>
      <c r="EG6" s="22">
        <f t="shared" si="14"/>
        <v>0.45</v>
      </c>
      <c r="EH6" s="22">
        <f t="shared" si="14"/>
        <v>0.59</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152234</v>
      </c>
      <c r="D7" s="24">
        <v>46</v>
      </c>
      <c r="E7" s="24">
        <v>1</v>
      </c>
      <c r="F7" s="24">
        <v>0</v>
      </c>
      <c r="G7" s="24">
        <v>1</v>
      </c>
      <c r="H7" s="24" t="s">
        <v>93</v>
      </c>
      <c r="I7" s="24" t="s">
        <v>94</v>
      </c>
      <c r="J7" s="24" t="s">
        <v>95</v>
      </c>
      <c r="K7" s="24" t="s">
        <v>96</v>
      </c>
      <c r="L7" s="24" t="s">
        <v>97</v>
      </c>
      <c r="M7" s="24" t="s">
        <v>98</v>
      </c>
      <c r="N7" s="25" t="s">
        <v>99</v>
      </c>
      <c r="O7" s="25">
        <v>59.66</v>
      </c>
      <c r="P7" s="25">
        <v>99.35</v>
      </c>
      <c r="Q7" s="25">
        <v>3520</v>
      </c>
      <c r="R7" s="25">
        <v>40353</v>
      </c>
      <c r="S7" s="25">
        <v>192.74</v>
      </c>
      <c r="T7" s="25">
        <v>209.36</v>
      </c>
      <c r="U7" s="25">
        <v>44278</v>
      </c>
      <c r="V7" s="25">
        <v>161.66</v>
      </c>
      <c r="W7" s="25">
        <v>273.89999999999998</v>
      </c>
      <c r="X7" s="25">
        <v>105.74</v>
      </c>
      <c r="Y7" s="25">
        <v>107.16</v>
      </c>
      <c r="Z7" s="25">
        <v>112.29</v>
      </c>
      <c r="AA7" s="25">
        <v>112.49</v>
      </c>
      <c r="AB7" s="25">
        <v>112.58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165.15</v>
      </c>
      <c r="AU7" s="25">
        <v>175.54</v>
      </c>
      <c r="AV7" s="25">
        <v>186.61</v>
      </c>
      <c r="AW7" s="25">
        <v>184.14</v>
      </c>
      <c r="AX7" s="25">
        <v>192.34</v>
      </c>
      <c r="AY7" s="25">
        <v>366.03</v>
      </c>
      <c r="AZ7" s="25">
        <v>365.18</v>
      </c>
      <c r="BA7" s="25">
        <v>327.77</v>
      </c>
      <c r="BB7" s="25">
        <v>338.02</v>
      </c>
      <c r="BC7" s="25">
        <v>345.94</v>
      </c>
      <c r="BD7" s="25">
        <v>252.29</v>
      </c>
      <c r="BE7" s="25">
        <v>583.63</v>
      </c>
      <c r="BF7" s="25">
        <v>567.52</v>
      </c>
      <c r="BG7" s="25">
        <v>554.38</v>
      </c>
      <c r="BH7" s="25">
        <v>543.03</v>
      </c>
      <c r="BI7" s="25">
        <v>532.14</v>
      </c>
      <c r="BJ7" s="25">
        <v>370.12</v>
      </c>
      <c r="BK7" s="25">
        <v>371.65</v>
      </c>
      <c r="BL7" s="25">
        <v>397.1</v>
      </c>
      <c r="BM7" s="25">
        <v>379.91</v>
      </c>
      <c r="BN7" s="25">
        <v>386.61</v>
      </c>
      <c r="BO7" s="25">
        <v>268.07</v>
      </c>
      <c r="BP7" s="25">
        <v>100.62</v>
      </c>
      <c r="BQ7" s="25">
        <v>102.27</v>
      </c>
      <c r="BR7" s="25">
        <v>107.78</v>
      </c>
      <c r="BS7" s="25">
        <v>107.34</v>
      </c>
      <c r="BT7" s="25">
        <v>107.29</v>
      </c>
      <c r="BU7" s="25">
        <v>100.42</v>
      </c>
      <c r="BV7" s="25">
        <v>98.77</v>
      </c>
      <c r="BW7" s="25">
        <v>95.79</v>
      </c>
      <c r="BX7" s="25">
        <v>98.3</v>
      </c>
      <c r="BY7" s="25">
        <v>93.82</v>
      </c>
      <c r="BZ7" s="25">
        <v>97.47</v>
      </c>
      <c r="CA7" s="25">
        <v>168.71</v>
      </c>
      <c r="CB7" s="25">
        <v>166.29</v>
      </c>
      <c r="CC7" s="25">
        <v>157.88</v>
      </c>
      <c r="CD7" s="25">
        <v>159.13</v>
      </c>
      <c r="CE7" s="25">
        <v>159.38</v>
      </c>
      <c r="CF7" s="25">
        <v>171.67</v>
      </c>
      <c r="CG7" s="25">
        <v>173.67</v>
      </c>
      <c r="CH7" s="25">
        <v>171.13</v>
      </c>
      <c r="CI7" s="25">
        <v>173.7</v>
      </c>
      <c r="CJ7" s="25">
        <v>178.94</v>
      </c>
      <c r="CK7" s="25">
        <v>174.75</v>
      </c>
      <c r="CL7" s="25">
        <v>47.42</v>
      </c>
      <c r="CM7" s="25">
        <v>47.49</v>
      </c>
      <c r="CN7" s="25">
        <v>46.54</v>
      </c>
      <c r="CO7" s="25">
        <v>45.82</v>
      </c>
      <c r="CP7" s="25">
        <v>45.55</v>
      </c>
      <c r="CQ7" s="25">
        <v>59.74</v>
      </c>
      <c r="CR7" s="25">
        <v>59.67</v>
      </c>
      <c r="CS7" s="25">
        <v>60.12</v>
      </c>
      <c r="CT7" s="25">
        <v>60.34</v>
      </c>
      <c r="CU7" s="25">
        <v>59.54</v>
      </c>
      <c r="CV7" s="25">
        <v>59.97</v>
      </c>
      <c r="CW7" s="25">
        <v>85.79</v>
      </c>
      <c r="CX7" s="25">
        <v>84.8</v>
      </c>
      <c r="CY7" s="25">
        <v>86.43</v>
      </c>
      <c r="CZ7" s="25">
        <v>86.72</v>
      </c>
      <c r="DA7" s="25">
        <v>87.57</v>
      </c>
      <c r="DB7" s="25">
        <v>84.8</v>
      </c>
      <c r="DC7" s="25">
        <v>84.6</v>
      </c>
      <c r="DD7" s="25">
        <v>84.24</v>
      </c>
      <c r="DE7" s="25">
        <v>84.19</v>
      </c>
      <c r="DF7" s="25">
        <v>83.93</v>
      </c>
      <c r="DG7" s="25">
        <v>89.76</v>
      </c>
      <c r="DH7" s="25">
        <v>49.18</v>
      </c>
      <c r="DI7" s="25">
        <v>50.63</v>
      </c>
      <c r="DJ7" s="25">
        <v>52.07</v>
      </c>
      <c r="DK7" s="25">
        <v>53.54</v>
      </c>
      <c r="DL7" s="25">
        <v>54.54</v>
      </c>
      <c r="DM7" s="25">
        <v>47.66</v>
      </c>
      <c r="DN7" s="25">
        <v>48.17</v>
      </c>
      <c r="DO7" s="25">
        <v>48.83</v>
      </c>
      <c r="DP7" s="25">
        <v>49.96</v>
      </c>
      <c r="DQ7" s="25">
        <v>50.82</v>
      </c>
      <c r="DR7" s="25">
        <v>51.51</v>
      </c>
      <c r="DS7" s="25">
        <v>11.63</v>
      </c>
      <c r="DT7" s="25">
        <v>11.59</v>
      </c>
      <c r="DU7" s="25">
        <v>13.12</v>
      </c>
      <c r="DV7" s="25">
        <v>12.64</v>
      </c>
      <c r="DW7" s="25">
        <v>12.29</v>
      </c>
      <c r="DX7" s="25">
        <v>15.1</v>
      </c>
      <c r="DY7" s="25">
        <v>17.12</v>
      </c>
      <c r="DZ7" s="25">
        <v>18.18</v>
      </c>
      <c r="EA7" s="25">
        <v>19.32</v>
      </c>
      <c r="EB7" s="25">
        <v>21.16</v>
      </c>
      <c r="EC7" s="25">
        <v>23.75</v>
      </c>
      <c r="ED7" s="25">
        <v>0.4</v>
      </c>
      <c r="EE7" s="25">
        <v>0.57999999999999996</v>
      </c>
      <c r="EF7" s="25">
        <v>0.63</v>
      </c>
      <c r="EG7" s="25">
        <v>0.45</v>
      </c>
      <c r="EH7" s="25">
        <v>0.59</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2024-01-18T04:10:22Z</cp:lastPrinted>
  <dcterms:created xsi:type="dcterms:W3CDTF">2023-12-05T00:52:42Z</dcterms:created>
  <dcterms:modified xsi:type="dcterms:W3CDTF">2024-01-18T04:17:21Z</dcterms:modified>
  <cp:category/>
</cp:coreProperties>
</file>