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josuido\300_庶務係\100_係共有\経営比較分析表\2025経営比較分析表\"/>
    </mc:Choice>
  </mc:AlternateContent>
  <xr:revisionPtr revIDLastSave="0" documentId="13_ncr:1_{54C90953-BC41-4945-9956-618596AD480A}" xr6:coauthVersionLast="47" xr6:coauthVersionMax="47" xr10:uidLastSave="{00000000-0000-0000-0000-000000000000}"/>
  <workbookProtection workbookAlgorithmName="SHA-512" workbookHashValue="BKswKEm0ebs34snF/t8zFXUeDdGwQvBjx4D9NrSs+cpu//5LPDBBKfMiKGg8KsVFJs9UGu7bzk6erjflFqGN2Q==" workbookSaltValue="OC0ALYWbDyqwbxgO1uCKDQ==" workbookSpinCount="100000" lockStructure="1"/>
  <bookViews>
    <workbookView xWindow="2040" yWindow="1140" windowWidth="22170" windowHeight="130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P10" i="4" s="1"/>
  <c r="O6" i="5"/>
  <c r="N6" i="5"/>
  <c r="B10" i="4" s="1"/>
  <c r="M6" i="5"/>
  <c r="AD8" i="4" s="1"/>
  <c r="L6" i="5"/>
  <c r="W8" i="4" s="1"/>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F85" i="4"/>
  <c r="E85" i="4"/>
  <c r="BB10" i="4"/>
  <c r="AT10" i="4"/>
  <c r="AL10" i="4"/>
  <c r="W10" i="4"/>
  <c r="I10" i="4"/>
  <c r="BB8" i="4"/>
  <c r="AT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<sst xmlns="http://schemas.openxmlformats.org/spreadsheetml/2006/main" count="228" uniqueCount="113">
  <si>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</si>
  <si>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</si>
  <si>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</si>
  <si>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</si>
  <si>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</si>
  <si>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</si>
  <si>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</si>
  <si>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</si>
  <si>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</si>
  <si>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</si>
  <si>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</si>
  <si>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</si>
  <si>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</si>
  <si>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</si>
  <si>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</si>
  <si>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</si>
  <si>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</si>
  <si>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</si>
  <si>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</si>
  <si>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</si>
  <si>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</si>
  <si>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</si>
  <si>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</si>
  <si>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</si>
  <si>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</si>
  <si>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</si>
  <si>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</si>
  <si>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</si>
  <si>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</si>
  <si>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</si>
  <si>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</si>
  <si>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</si>
  <si>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</si>
  <si>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</si>
  <si>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</si>
  <si>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</si>
  <si>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</si>
  <si>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</si>
  <si>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</si>
  <si>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</si>
  <si>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</si>
  <si>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</si>
  <si>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</si>
  <si>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</si>
  <si>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</si>
  <si>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</si>
  <si>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</si>
  <si>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</si>
  <si>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</si>
  <si>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</si>
  <si>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</si>
  <si>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</si>
  <si>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</si>
  <si>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</si>
  <si>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</si>
  <si>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</si>
  <si>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</si>
  <si>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</si>
  <si>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</si>
  <si>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</si>
  <si>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</si>
  <si>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</si>
  <si>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</si>
  <si>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</si>
  <si>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</si>
  <si>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</si>
  <si>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</si>
  <si>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</si>
  <si>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</si>
  <si>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</si>
  <si>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</si>
  <si>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</si>
  <si>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</si>
  <si>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</si>
  <si>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</si>
  <si>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</si>
  <si>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</si>
  <si>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</si>
  <si>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</si>
  <si>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</si>
  <si>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</si>
  <si>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</si>
  <si>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</si>
  <si>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</si>
  <si>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</si>
  <si>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</si>
  <si>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</si>
  <si>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</si>
  <si>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</si>
  <si>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</si>
  <si>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</si>
  <si>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</si>
  <si>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</si>
  <si>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阿賀野市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</si>
  <si>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</si>
  <si>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</si>
  <si>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</si>
  <si>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</si>
  <si>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</si>
  <si>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</si>
  <si>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</si>
  <si>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</si>
  <si>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</si>
  <si>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</si>
  <si>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</si>
  <si>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</si>
  <si>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</si>
  <si>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</si>
  <si>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</si>
  <si>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</si>
  <si>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　有形固定資産減価償却累計額の増加により、有形固定資産減価償却率が増加傾向であることから、保有資産の老朽化が進んでいることを示している。アセットマネジメントの結果を基に事業計画を策定し実践している。
②③　法定耐用年数を超えた管路延長が増加したことにより、管路経年化率が増加し、管路更新率は減少した。水道施設の安全性を確保するため、法定耐用年数を超える管路については計画的な更新を実施している。また、更新に際しては全て耐震管を採用し、管路の長寿命化を図るため実耐用年数の長い資材を積極的に採用している。</t>
    <phoneticPr fontId="4"/>
  </si>
  <si>
    <t>　人口減少に伴う料金収入の減少、施設・設備の老朽化等による更新投資の増大などにより、今後厳しい経営状況が予想される。事業を持続していく為には、中長期的な視点に立った計画的な経営に取り組む必要がある。
　また、アセットマネジメント等を基にした更新投資の推進、既存施設の統廃合、及び長寿命化など、最大限の企業努力をすすめるが、将来的な改善方策としてこれに対応した料金の見直しも検討する必要がある。
　そこで、厚生労働省が推進する「新水道ビジョン」を実現する為に、平成28年6月に「阿賀野市新水道ビジョン」を策定した。令和7年度で10か年の計画期間を満了することから、令和7年度内に現行計画を基本とした、その後10か年の計画的な事業経営を図るため改定を行う予定である。</t>
    <rPh sb="256" eb="258">
      <t>レイワ</t>
    </rPh>
    <rPh sb="259" eb="261">
      <t>ネンド</t>
    </rPh>
    <rPh sb="267" eb="269">
      <t>ケイカク</t>
    </rPh>
    <rPh sb="269" eb="271">
      <t>キカン</t>
    </rPh>
    <rPh sb="272" eb="274">
      <t>マンリョウ</t>
    </rPh>
    <rPh sb="285" eb="286">
      <t>ド</t>
    </rPh>
    <rPh sb="286" eb="287">
      <t>ナイ</t>
    </rPh>
    <rPh sb="288" eb="290">
      <t>ゲンコウ</t>
    </rPh>
    <rPh sb="290" eb="292">
      <t>ケイカク</t>
    </rPh>
    <rPh sb="293" eb="295">
      <t>キホン</t>
    </rPh>
    <rPh sb="301" eb="302">
      <t>ゴ</t>
    </rPh>
    <rPh sb="307" eb="309">
      <t>ケイカク</t>
    </rPh>
    <rPh sb="309" eb="310">
      <t>テキ</t>
    </rPh>
    <rPh sb="311" eb="313">
      <t>ジギョウ</t>
    </rPh>
    <rPh sb="313" eb="315">
      <t>ケイエイ</t>
    </rPh>
    <rPh sb="316" eb="317">
      <t>ハカ</t>
    </rPh>
    <rPh sb="320" eb="322">
      <t>カイテイ</t>
    </rPh>
    <rPh sb="323" eb="324">
      <t>オコナ</t>
    </rPh>
    <rPh sb="325" eb="327">
      <t>ヨテイ</t>
    </rPh>
    <phoneticPr fontId="4"/>
  </si>
  <si>
    <t>①　収益では給水収益が減少したものの、費用では資産減耗費、支払利息等の減少により、経常収支比率は増加した。
③　現金預金の増加、企業債残高の減少等により、流動比率は増加した。類似団体との比較では低い値となっているが、現金預金の残高からして支払能力は十分である。
④　企業債の新規借入抑制により企業債残高対給水収益比率は減少傾向にあるが、経営規模からして企業債残高の規模は大きくなっている。これにより、企業債利息の支払いが経常収支を圧迫しているといえる。このことから、建設投資と企業債のバランスを適正に維持し、企業債残高の計画的な減少に努めている。
⑤⑥　営業費用の減少により、給水原価は減少した。これにより、料金回収率は増加している。100％を上回っているので、給水に係る費用は給水収益で賄われている。
⑦　配水量の増加により、施設利用率は微増したが、最大稼働率は58.7％と低い値となっていることから、施設の統廃合も検討する必要がある。
⑧　有収水量の減少に対し、夏季の水温上昇に伴う水質管理のための排水量が増加したことにより、有収率が減少した。夏季の気温が上昇傾向にあり、有収率を低下させずに、安全対策を適切に行うことができるかが課題となっている。</t>
    <rPh sb="29" eb="31">
      <t>シハライ</t>
    </rPh>
    <rPh sb="31" eb="33">
      <t>リソク</t>
    </rPh>
    <rPh sb="33" eb="34">
      <t>トウ</t>
    </rPh>
    <rPh sb="35" eb="37">
      <t>ゲンショウ</t>
    </rPh>
    <rPh sb="48" eb="50">
      <t>ゾウカ</t>
    </rPh>
    <rPh sb="56" eb="58">
      <t>ゲンキン</t>
    </rPh>
    <rPh sb="58" eb="60">
      <t>ヨキン</t>
    </rPh>
    <rPh sb="61" eb="63">
      <t>ゾウカ</t>
    </rPh>
    <rPh sb="64" eb="67">
      <t>キギョウサイ</t>
    </rPh>
    <rPh sb="67" eb="69">
      <t>ザンダカ</t>
    </rPh>
    <rPh sb="70" eb="72">
      <t>ゲンショウ</t>
    </rPh>
    <rPh sb="72" eb="73">
      <t>トウ</t>
    </rPh>
    <rPh sb="282" eb="284">
      <t>ゲンショウ</t>
    </rPh>
    <rPh sb="293" eb="295">
      <t>ゲンショウ</t>
    </rPh>
    <rPh sb="310" eb="312">
      <t>ゾウカ</t>
    </rPh>
    <rPh sb="354" eb="355">
      <t>ハイ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</si>
</sst>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0.63</c:v>
                </c:pt>
                <c:pt idx="1">
                  <c:v>0.45</c:v>
                </c:pt>
                <c:pt idx="2">
                  <c:v>0.59</c:v>
                </c:pt>
                <c:pt idx="3">
                  <c:v>0.55000000000000004</c:v>
                </c:pt>
                <c:pt idx="4">
                  <c:v>0.45</c:v>
                </c:pt>
              </c:numCache>
            </c:numRef>
          </c:val>
          <c:extLst>
            <c:ext xmlns:c16="http://schemas.microsoft.com/office/drawing/2014/chart" uri="{C3380CC4-5D6E-409C-BE32-E72D297353CC}">
              <c16:uniqueId val="{00000000-094B-4284-99A1-63386D5D43E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094B-4284-99A1-63386D5D43E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46.54</c:v>
                </c:pt>
                <c:pt idx="1">
                  <c:v>45.82</c:v>
                </c:pt>
                <c:pt idx="2">
                  <c:v>45.55</c:v>
                </c:pt>
                <c:pt idx="3">
                  <c:v>45.85</c:v>
                </c:pt>
                <c:pt idx="4">
                  <c:v>46.07</c:v>
                </c:pt>
              </c:numCache>
            </c:numRef>
          </c:val>
          <c:extLst>
            <c:ext xmlns:c16="http://schemas.microsoft.com/office/drawing/2014/chart" uri="{C3380CC4-5D6E-409C-BE32-E72D297353CC}">
              <c16:uniqueId val="{00000000-66B2-435F-BCDE-D523C211A25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66B2-435F-BCDE-D523C211A25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86.43</c:v>
                </c:pt>
                <c:pt idx="1">
                  <c:v>86.72</c:v>
                </c:pt>
                <c:pt idx="2">
                  <c:v>87.57</c:v>
                </c:pt>
                <c:pt idx="3">
                  <c:v>85.55</c:v>
                </c:pt>
                <c:pt idx="4">
                  <c:v>84.6</c:v>
                </c:pt>
              </c:numCache>
            </c:numRef>
          </c:val>
          <c:extLst>
            <c:ext xmlns:c16="http://schemas.microsoft.com/office/drawing/2014/chart" uri="{C3380CC4-5D6E-409C-BE32-E72D297353CC}">
              <c16:uniqueId val="{00000000-DB9B-40E7-B2B9-77590907130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DB9B-40E7-B2B9-77590907130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112.29</c:v>
                </c:pt>
                <c:pt idx="1">
                  <c:v>112.49</c:v>
                </c:pt>
                <c:pt idx="2">
                  <c:v>112.58</c:v>
                </c:pt>
                <c:pt idx="3">
                  <c:v>109.05</c:v>
                </c:pt>
                <c:pt idx="4">
                  <c:v>110.02</c:v>
                </c:pt>
              </c:numCache>
            </c:numRef>
          </c:val>
          <c:extLst>
            <c:ext xmlns:c16="http://schemas.microsoft.com/office/drawing/2014/chart" uri="{C3380CC4-5D6E-409C-BE32-E72D297353CC}">
              <c16:uniqueId val="{00000000-6E27-426F-884B-05675597430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6E27-426F-884B-05675597430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52.07</c:v>
                </c:pt>
                <c:pt idx="1">
                  <c:v>53.54</c:v>
                </c:pt>
                <c:pt idx="2">
                  <c:v>54.54</c:v>
                </c:pt>
                <c:pt idx="3">
                  <c:v>55.21</c:v>
                </c:pt>
                <c:pt idx="4">
                  <c:v>56.24</c:v>
                </c:pt>
              </c:numCache>
            </c:numRef>
          </c:val>
          <c:extLst>
            <c:ext xmlns:c16="http://schemas.microsoft.com/office/drawing/2014/chart" uri="{C3380CC4-5D6E-409C-BE32-E72D297353CC}">
              <c16:uniqueId val="{00000000-8F5F-437C-ADFB-03C47F75E8F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8F5F-437C-ADFB-03C47F75E8F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13.12</c:v>
                </c:pt>
                <c:pt idx="1">
                  <c:v>12.64</c:v>
                </c:pt>
                <c:pt idx="2">
                  <c:v>12.29</c:v>
                </c:pt>
                <c:pt idx="3">
                  <c:v>17.14</c:v>
                </c:pt>
                <c:pt idx="4">
                  <c:v>18.63</c:v>
                </c:pt>
              </c:numCache>
            </c:numRef>
          </c:val>
          <c:extLst>
            <c:ext xmlns:c16="http://schemas.microsoft.com/office/drawing/2014/chart" uri="{C3380CC4-5D6E-409C-BE32-E72D297353CC}">
              <c16:uniqueId val="{00000000-CD1F-4CAC-9A6A-C98852059CA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CD1F-4CAC-9A6A-C98852059CA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7F-4962-B407-0F6308496C0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F07F-4962-B407-0F6308496C0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186.61</c:v>
                </c:pt>
                <c:pt idx="1">
                  <c:v>184.14</c:v>
                </c:pt>
                <c:pt idx="2">
                  <c:v>192.34</c:v>
                </c:pt>
                <c:pt idx="3">
                  <c:v>224.48</c:v>
                </c:pt>
                <c:pt idx="4">
                  <c:v>232.03</c:v>
                </c:pt>
              </c:numCache>
            </c:numRef>
          </c:val>
          <c:extLst>
            <c:ext xmlns:c16="http://schemas.microsoft.com/office/drawing/2014/chart" uri="{C3380CC4-5D6E-409C-BE32-E72D297353CC}">
              <c16:uniqueId val="{00000000-2175-4DE0-8A10-C3EE24AAE6B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2175-4DE0-8A10-C3EE24AAE6B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554.38</c:v>
                </c:pt>
                <c:pt idx="1">
                  <c:v>543.03</c:v>
                </c:pt>
                <c:pt idx="2">
                  <c:v>532.14</c:v>
                </c:pt>
                <c:pt idx="3">
                  <c:v>526.16999999999996</c:v>
                </c:pt>
                <c:pt idx="4">
                  <c:v>521.83000000000004</c:v>
                </c:pt>
              </c:numCache>
            </c:numRef>
          </c:val>
          <c:extLst>
            <c:ext xmlns:c16="http://schemas.microsoft.com/office/drawing/2014/chart" uri="{C3380CC4-5D6E-409C-BE32-E72D297353CC}">
              <c16:uniqueId val="{00000000-F259-4789-9EA6-F02DF0C0B54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F259-4789-9EA6-F02DF0C0B54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107.78</c:v>
                </c:pt>
                <c:pt idx="1">
                  <c:v>107.34</c:v>
                </c:pt>
                <c:pt idx="2">
                  <c:v>107.29</c:v>
                </c:pt>
                <c:pt idx="3">
                  <c:v>103.75</c:v>
                </c:pt>
                <c:pt idx="4">
                  <c:v>106.76</c:v>
                </c:pt>
              </c:numCache>
            </c:numRef>
          </c:val>
          <c:extLst>
            <c:ext xmlns:c16="http://schemas.microsoft.com/office/drawing/2014/chart" uri="{C3380CC4-5D6E-409C-BE32-E72D297353CC}">
              <c16:uniqueId val="{00000000-476F-45BB-8AB0-ECC22148AFC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476F-45BB-8AB0-ECC22148AFC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157.88</c:v>
                </c:pt>
                <c:pt idx="1">
                  <c:v>159.13</c:v>
                </c:pt>
                <c:pt idx="2">
                  <c:v>159.38</c:v>
                </c:pt>
                <c:pt idx="3">
                  <c:v>165.3</c:v>
                </c:pt>
                <c:pt idx="4">
                  <c:v>160.88</c:v>
                </c:pt>
              </c:numCache>
            </c:numRef>
          </c:val>
          <c:extLst>
            <c:ext xmlns:c16="http://schemas.microsoft.com/office/drawing/2014/chart" uri="{C3380CC4-5D6E-409C-BE32-E72D297353CC}">
              <c16:uniqueId val="{00000000-59E5-4A9B-B030-A8F0574C579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59E5-4A9B-B030-A8F0574C579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R10" zoomScale="80" zoomScaleNormal="80"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新潟県　阿賀野市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58">
        <f>データ!$R$6</f>
        <v>39165</v>
      </c>
      <c r="AM8" s="58"/>
      <c r="AN8" s="58"/>
      <c r="AO8" s="58"/>
      <c r="AP8" s="58"/>
      <c r="AQ8" s="58"/>
      <c r="AR8" s="58"/>
      <c r="AS8" s="58"/>
      <c r="AT8" s="55">
        <f>データ!$S$6</f>
        <v>192.74</v>
      </c>
      <c r="AU8" s="56"/>
      <c r="AV8" s="56"/>
      <c r="AW8" s="56"/>
      <c r="AX8" s="56"/>
      <c r="AY8" s="56"/>
      <c r="AZ8" s="56"/>
      <c r="BA8" s="56"/>
      <c r="BB8" s="45">
        <f>データ!$T$6</f>
        <v>203.2</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61.32</v>
      </c>
      <c r="J10" s="56"/>
      <c r="K10" s="56"/>
      <c r="L10" s="56"/>
      <c r="M10" s="56"/>
      <c r="N10" s="56"/>
      <c r="O10" s="57"/>
      <c r="P10" s="45">
        <f>データ!$P$6</f>
        <v>99.36</v>
      </c>
      <c r="Q10" s="45"/>
      <c r="R10" s="45"/>
      <c r="S10" s="45"/>
      <c r="T10" s="45"/>
      <c r="U10" s="45"/>
      <c r="V10" s="45"/>
      <c r="W10" s="58">
        <f>データ!$Q$6</f>
        <v>3520</v>
      </c>
      <c r="X10" s="58"/>
      <c r="Y10" s="58"/>
      <c r="Z10" s="58"/>
      <c r="AA10" s="58"/>
      <c r="AB10" s="58"/>
      <c r="AC10" s="58"/>
      <c r="AD10" s="2"/>
      <c r="AE10" s="2"/>
      <c r="AF10" s="2"/>
      <c r="AG10" s="2"/>
      <c r="AH10" s="2"/>
      <c r="AI10" s="2"/>
      <c r="AJ10" s="2"/>
      <c r="AK10" s="2"/>
      <c r="AL10" s="58">
        <f>データ!$U$6</f>
        <v>42527</v>
      </c>
      <c r="AM10" s="58"/>
      <c r="AN10" s="58"/>
      <c r="AO10" s="58"/>
      <c r="AP10" s="58"/>
      <c r="AQ10" s="58"/>
      <c r="AR10" s="58"/>
      <c r="AS10" s="58"/>
      <c r="AT10" s="55">
        <f>データ!$V$6</f>
        <v>161.66</v>
      </c>
      <c r="AU10" s="56"/>
      <c r="AV10" s="56"/>
      <c r="AW10" s="56"/>
      <c r="AX10" s="56"/>
      <c r="AY10" s="56"/>
      <c r="AZ10" s="56"/>
      <c r="BA10" s="56"/>
      <c r="BB10" s="45">
        <f>データ!$W$6</f>
        <v>263.06</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112</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eh8SWdYzl8G3uU1wBFrxtEf2MQfgmTUejL1UGWfQzv34VU4B2/tLMShC+hy2Q3enS8CPuHR9qfyXBUnCcGAuQ==" saltValue="yLsz/tbsLesUQjCb7yyW6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152234</v>
      </c>
      <c r="D6" s="20">
        <f t="shared" si="3"/>
        <v>46</v>
      </c>
      <c r="E6" s="20">
        <f t="shared" si="3"/>
        <v>1</v>
      </c>
      <c r="F6" s="20">
        <f t="shared" si="3"/>
        <v>0</v>
      </c>
      <c r="G6" s="20">
        <f t="shared" si="3"/>
        <v>1</v>
      </c>
      <c r="H6" s="20" t="str">
        <f t="shared" si="3"/>
        <v>新潟県　阿賀野市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61.32</v>
      </c>
      <c r="P6" s="21">
        <f t="shared" si="3"/>
        <v>99.36</v>
      </c>
      <c r="Q6" s="21">
        <f t="shared" si="3"/>
        <v>3520</v>
      </c>
      <c r="R6" s="21">
        <f t="shared" si="3"/>
        <v>39165</v>
      </c>
      <c r="S6" s="21">
        <f t="shared" si="3"/>
        <v>192.74</v>
      </c>
      <c r="T6" s="21">
        <f t="shared" si="3"/>
        <v>203.2</v>
      </c>
      <c r="U6" s="21">
        <f t="shared" si="3"/>
        <v>42527</v>
      </c>
      <c r="V6" s="21">
        <f t="shared" si="3"/>
        <v>161.66</v>
      </c>
      <c r="W6" s="21">
        <f t="shared" si="3"/>
        <v>263.06</v>
      </c>
      <c r="X6" s="22">
        <f>IF(X7="",NA(),X7)</f>
        <v>112.29</v>
      </c>
      <c r="Y6" s="22">
        <f t="shared" ref="Y6:AG6" si="4">IF(Y7="",NA(),Y7)</f>
        <v>112.49</v>
      </c>
      <c r="Z6" s="22">
        <f t="shared" si="4"/>
        <v>112.58</v>
      </c>
      <c r="AA6" s="22">
        <f t="shared" si="4"/>
        <v>109.05</v>
      </c>
      <c r="AB6" s="22">
        <f t="shared" si="4"/>
        <v>110.02</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186.61</v>
      </c>
      <c r="AU6" s="22">
        <f t="shared" ref="AU6:BC6" si="6">IF(AU7="",NA(),AU7)</f>
        <v>184.14</v>
      </c>
      <c r="AV6" s="22">
        <f t="shared" si="6"/>
        <v>192.34</v>
      </c>
      <c r="AW6" s="22">
        <f t="shared" si="6"/>
        <v>224.48</v>
      </c>
      <c r="AX6" s="22">
        <f t="shared" si="6"/>
        <v>232.03</v>
      </c>
      <c r="AY6" s="22">
        <f t="shared" si="6"/>
        <v>327.77</v>
      </c>
      <c r="AZ6" s="22">
        <f t="shared" si="6"/>
        <v>338.02</v>
      </c>
      <c r="BA6" s="22">
        <f t="shared" si="6"/>
        <v>345.94</v>
      </c>
      <c r="BB6" s="22">
        <f t="shared" si="6"/>
        <v>329.7</v>
      </c>
      <c r="BC6" s="22">
        <f t="shared" si="6"/>
        <v>319.99</v>
      </c>
      <c r="BD6" s="21" t="str">
        <f>IF(BD7="","",IF(BD7="-","【-】","【"&amp;SUBSTITUTE(TEXT(BD7,"#,##0.00"),"-","△")&amp;"】"))</f>
        <v>【239.69】</v>
      </c>
      <c r="BE6" s="22">
        <f>IF(BE7="",NA(),BE7)</f>
        <v>554.38</v>
      </c>
      <c r="BF6" s="22">
        <f t="shared" ref="BF6:BN6" si="7">IF(BF7="",NA(),BF7)</f>
        <v>543.03</v>
      </c>
      <c r="BG6" s="22">
        <f t="shared" si="7"/>
        <v>532.14</v>
      </c>
      <c r="BH6" s="22">
        <f t="shared" si="7"/>
        <v>526.16999999999996</v>
      </c>
      <c r="BI6" s="22">
        <f t="shared" si="7"/>
        <v>521.83000000000004</v>
      </c>
      <c r="BJ6" s="22">
        <f t="shared" si="7"/>
        <v>397.1</v>
      </c>
      <c r="BK6" s="22">
        <f t="shared" si="7"/>
        <v>379.91</v>
      </c>
      <c r="BL6" s="22">
        <f t="shared" si="7"/>
        <v>386.61</v>
      </c>
      <c r="BM6" s="22">
        <f t="shared" si="7"/>
        <v>381.56</v>
      </c>
      <c r="BN6" s="22">
        <f t="shared" si="7"/>
        <v>365.55</v>
      </c>
      <c r="BO6" s="21" t="str">
        <f>IF(BO7="","",IF(BO7="-","【-】","【"&amp;SUBSTITUTE(TEXT(BO7,"#,##0.00"),"-","△")&amp;"】"))</f>
        <v>【264.86】</v>
      </c>
      <c r="BP6" s="22">
        <f>IF(BP7="",NA(),BP7)</f>
        <v>107.78</v>
      </c>
      <c r="BQ6" s="22">
        <f t="shared" ref="BQ6:BY6" si="8">IF(BQ7="",NA(),BQ7)</f>
        <v>107.34</v>
      </c>
      <c r="BR6" s="22">
        <f t="shared" si="8"/>
        <v>107.29</v>
      </c>
      <c r="BS6" s="22">
        <f t="shared" si="8"/>
        <v>103.75</v>
      </c>
      <c r="BT6" s="22">
        <f t="shared" si="8"/>
        <v>106.76</v>
      </c>
      <c r="BU6" s="22">
        <f t="shared" si="8"/>
        <v>95.79</v>
      </c>
      <c r="BV6" s="22">
        <f t="shared" si="8"/>
        <v>98.3</v>
      </c>
      <c r="BW6" s="22">
        <f t="shared" si="8"/>
        <v>93.82</v>
      </c>
      <c r="BX6" s="22">
        <f t="shared" si="8"/>
        <v>95.04</v>
      </c>
      <c r="BY6" s="22">
        <f t="shared" si="8"/>
        <v>95.42</v>
      </c>
      <c r="BZ6" s="21" t="str">
        <f>IF(BZ7="","",IF(BZ7="-","【-】","【"&amp;SUBSTITUTE(TEXT(BZ7,"#,##0.00"),"-","△")&amp;"】"))</f>
        <v>【97.59】</v>
      </c>
      <c r="CA6" s="22">
        <f>IF(CA7="",NA(),CA7)</f>
        <v>157.88</v>
      </c>
      <c r="CB6" s="22">
        <f t="shared" ref="CB6:CJ6" si="9">IF(CB7="",NA(),CB7)</f>
        <v>159.13</v>
      </c>
      <c r="CC6" s="22">
        <f t="shared" si="9"/>
        <v>159.38</v>
      </c>
      <c r="CD6" s="22">
        <f t="shared" si="9"/>
        <v>165.3</v>
      </c>
      <c r="CE6" s="22">
        <f t="shared" si="9"/>
        <v>160.88</v>
      </c>
      <c r="CF6" s="22">
        <f t="shared" si="9"/>
        <v>171.13</v>
      </c>
      <c r="CG6" s="22">
        <f t="shared" si="9"/>
        <v>173.7</v>
      </c>
      <c r="CH6" s="22">
        <f t="shared" si="9"/>
        <v>178.94</v>
      </c>
      <c r="CI6" s="22">
        <f t="shared" si="9"/>
        <v>180.19</v>
      </c>
      <c r="CJ6" s="22">
        <f t="shared" si="9"/>
        <v>184.25</v>
      </c>
      <c r="CK6" s="21" t="str">
        <f>IF(CK7="","",IF(CK7="-","【-】","【"&amp;SUBSTITUTE(TEXT(CK7,"#,##0.00"),"-","△")&amp;"】"))</f>
        <v>【181.66】</v>
      </c>
      <c r="CL6" s="22">
        <f>IF(CL7="",NA(),CL7)</f>
        <v>46.54</v>
      </c>
      <c r="CM6" s="22">
        <f t="shared" ref="CM6:CU6" si="10">IF(CM7="",NA(),CM7)</f>
        <v>45.82</v>
      </c>
      <c r="CN6" s="22">
        <f t="shared" si="10"/>
        <v>45.55</v>
      </c>
      <c r="CO6" s="22">
        <f t="shared" si="10"/>
        <v>45.85</v>
      </c>
      <c r="CP6" s="22">
        <f t="shared" si="10"/>
        <v>46.07</v>
      </c>
      <c r="CQ6" s="22">
        <f t="shared" si="10"/>
        <v>60.12</v>
      </c>
      <c r="CR6" s="22">
        <f t="shared" si="10"/>
        <v>60.34</v>
      </c>
      <c r="CS6" s="22">
        <f t="shared" si="10"/>
        <v>59.54</v>
      </c>
      <c r="CT6" s="22">
        <f t="shared" si="10"/>
        <v>59.26</v>
      </c>
      <c r="CU6" s="22">
        <f t="shared" si="10"/>
        <v>60.44</v>
      </c>
      <c r="CV6" s="21" t="str">
        <f>IF(CV7="","",IF(CV7="-","【-】","【"&amp;SUBSTITUTE(TEXT(CV7,"#,##0.00"),"-","△")&amp;"】"))</f>
        <v>【60.21】</v>
      </c>
      <c r="CW6" s="22">
        <f>IF(CW7="",NA(),CW7)</f>
        <v>86.43</v>
      </c>
      <c r="CX6" s="22">
        <f t="shared" ref="CX6:DF6" si="11">IF(CX7="",NA(),CX7)</f>
        <v>86.72</v>
      </c>
      <c r="CY6" s="22">
        <f t="shared" si="11"/>
        <v>87.57</v>
      </c>
      <c r="CZ6" s="22">
        <f t="shared" si="11"/>
        <v>85.55</v>
      </c>
      <c r="DA6" s="22">
        <f t="shared" si="11"/>
        <v>84.6</v>
      </c>
      <c r="DB6" s="22">
        <f t="shared" si="11"/>
        <v>84.24</v>
      </c>
      <c r="DC6" s="22">
        <f t="shared" si="11"/>
        <v>84.19</v>
      </c>
      <c r="DD6" s="22">
        <f t="shared" si="11"/>
        <v>83.93</v>
      </c>
      <c r="DE6" s="22">
        <f t="shared" si="11"/>
        <v>83.84</v>
      </c>
      <c r="DF6" s="22">
        <f t="shared" si="11"/>
        <v>83.39</v>
      </c>
      <c r="DG6" s="21" t="str">
        <f>IF(DG7="","",IF(DG7="-","【-】","【"&amp;SUBSTITUTE(TEXT(DG7,"#,##0.00"),"-","△")&amp;"】"))</f>
        <v>【89.21】</v>
      </c>
      <c r="DH6" s="22">
        <f>IF(DH7="",NA(),DH7)</f>
        <v>52.07</v>
      </c>
      <c r="DI6" s="22">
        <f t="shared" ref="DI6:DQ6" si="12">IF(DI7="",NA(),DI7)</f>
        <v>53.54</v>
      </c>
      <c r="DJ6" s="22">
        <f t="shared" si="12"/>
        <v>54.54</v>
      </c>
      <c r="DK6" s="22">
        <f t="shared" si="12"/>
        <v>55.21</v>
      </c>
      <c r="DL6" s="22">
        <f t="shared" si="12"/>
        <v>56.24</v>
      </c>
      <c r="DM6" s="22">
        <f t="shared" si="12"/>
        <v>48.83</v>
      </c>
      <c r="DN6" s="22">
        <f t="shared" si="12"/>
        <v>49.96</v>
      </c>
      <c r="DO6" s="22">
        <f t="shared" si="12"/>
        <v>50.82</v>
      </c>
      <c r="DP6" s="22">
        <f t="shared" si="12"/>
        <v>51.82</v>
      </c>
      <c r="DQ6" s="22">
        <f t="shared" si="12"/>
        <v>52.53</v>
      </c>
      <c r="DR6" s="21" t="str">
        <f>IF(DR7="","",IF(DR7="-","【-】","【"&amp;SUBSTITUTE(TEXT(DR7,"#,##0.00"),"-","△")&amp;"】"))</f>
        <v>【52.41】</v>
      </c>
      <c r="DS6" s="22">
        <f>IF(DS7="",NA(),DS7)</f>
        <v>13.12</v>
      </c>
      <c r="DT6" s="22">
        <f t="shared" ref="DT6:EB6" si="13">IF(DT7="",NA(),DT7)</f>
        <v>12.64</v>
      </c>
      <c r="DU6" s="22">
        <f t="shared" si="13"/>
        <v>12.29</v>
      </c>
      <c r="DV6" s="22">
        <f t="shared" si="13"/>
        <v>17.14</v>
      </c>
      <c r="DW6" s="22">
        <f t="shared" si="13"/>
        <v>18.63</v>
      </c>
      <c r="DX6" s="22">
        <f t="shared" si="13"/>
        <v>18.18</v>
      </c>
      <c r="DY6" s="22">
        <f t="shared" si="13"/>
        <v>19.32</v>
      </c>
      <c r="DZ6" s="22">
        <f t="shared" si="13"/>
        <v>21.16</v>
      </c>
      <c r="EA6" s="22">
        <f t="shared" si="13"/>
        <v>22.72</v>
      </c>
      <c r="EB6" s="22">
        <f t="shared" si="13"/>
        <v>24.16</v>
      </c>
      <c r="EC6" s="21" t="str">
        <f>IF(EC7="","",IF(EC7="-","【-】","【"&amp;SUBSTITUTE(TEXT(EC7,"#,##0.00"),"-","△")&amp;"】"))</f>
        <v>【26.78】</v>
      </c>
      <c r="ED6" s="22">
        <f>IF(ED7="",NA(),ED7)</f>
        <v>0.63</v>
      </c>
      <c r="EE6" s="22">
        <f t="shared" ref="EE6:EM6" si="14">IF(EE7="",NA(),EE7)</f>
        <v>0.45</v>
      </c>
      <c r="EF6" s="22">
        <f t="shared" si="14"/>
        <v>0.59</v>
      </c>
      <c r="EG6" s="22">
        <f t="shared" si="14"/>
        <v>0.55000000000000004</v>
      </c>
      <c r="EH6" s="22">
        <f t="shared" si="14"/>
        <v>0.45</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152234</v>
      </c>
      <c r="D7" s="24">
        <v>46</v>
      </c>
      <c r="E7" s="24">
        <v>1</v>
      </c>
      <c r="F7" s="24">
        <v>0</v>
      </c>
      <c r="G7" s="24">
        <v>1</v>
      </c>
      <c r="H7" s="24" t="s">
        <v>93</v>
      </c>
      <c r="I7" s="24" t="s">
        <v>94</v>
      </c>
      <c r="J7" s="24" t="s">
        <v>95</v>
      </c>
      <c r="K7" s="24" t="s">
        <v>96</v>
      </c>
      <c r="L7" s="24" t="s">
        <v>97</v>
      </c>
      <c r="M7" s="24" t="s">
        <v>98</v>
      </c>
      <c r="N7" s="25" t="s">
        <v>99</v>
      </c>
      <c r="O7" s="25">
        <v>61.32</v>
      </c>
      <c r="P7" s="25">
        <v>99.36</v>
      </c>
      <c r="Q7" s="25">
        <v>3520</v>
      </c>
      <c r="R7" s="25">
        <v>39165</v>
      </c>
      <c r="S7" s="25">
        <v>192.74</v>
      </c>
      <c r="T7" s="25">
        <v>203.2</v>
      </c>
      <c r="U7" s="25">
        <v>42527</v>
      </c>
      <c r="V7" s="25">
        <v>161.66</v>
      </c>
      <c r="W7" s="25">
        <v>263.06</v>
      </c>
      <c r="X7" s="25">
        <v>112.29</v>
      </c>
      <c r="Y7" s="25">
        <v>112.49</v>
      </c>
      <c r="Z7" s="25">
        <v>112.58</v>
      </c>
      <c r="AA7" s="25">
        <v>109.05</v>
      </c>
      <c r="AB7" s="25">
        <v>110.02</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186.61</v>
      </c>
      <c r="AU7" s="25">
        <v>184.14</v>
      </c>
      <c r="AV7" s="25">
        <v>192.34</v>
      </c>
      <c r="AW7" s="25">
        <v>224.48</v>
      </c>
      <c r="AX7" s="25">
        <v>232.03</v>
      </c>
      <c r="AY7" s="25">
        <v>327.77</v>
      </c>
      <c r="AZ7" s="25">
        <v>338.02</v>
      </c>
      <c r="BA7" s="25">
        <v>345.94</v>
      </c>
      <c r="BB7" s="25">
        <v>329.7</v>
      </c>
      <c r="BC7" s="25">
        <v>319.99</v>
      </c>
      <c r="BD7" s="25">
        <v>239.69</v>
      </c>
      <c r="BE7" s="25">
        <v>554.38</v>
      </c>
      <c r="BF7" s="25">
        <v>543.03</v>
      </c>
      <c r="BG7" s="25">
        <v>532.14</v>
      </c>
      <c r="BH7" s="25">
        <v>526.16999999999996</v>
      </c>
      <c r="BI7" s="25">
        <v>521.83000000000004</v>
      </c>
      <c r="BJ7" s="25">
        <v>397.1</v>
      </c>
      <c r="BK7" s="25">
        <v>379.91</v>
      </c>
      <c r="BL7" s="25">
        <v>386.61</v>
      </c>
      <c r="BM7" s="25">
        <v>381.56</v>
      </c>
      <c r="BN7" s="25">
        <v>365.55</v>
      </c>
      <c r="BO7" s="25">
        <v>264.86</v>
      </c>
      <c r="BP7" s="25">
        <v>107.78</v>
      </c>
      <c r="BQ7" s="25">
        <v>107.34</v>
      </c>
      <c r="BR7" s="25">
        <v>107.29</v>
      </c>
      <c r="BS7" s="25">
        <v>103.75</v>
      </c>
      <c r="BT7" s="25">
        <v>106.76</v>
      </c>
      <c r="BU7" s="25">
        <v>95.79</v>
      </c>
      <c r="BV7" s="25">
        <v>98.3</v>
      </c>
      <c r="BW7" s="25">
        <v>93.82</v>
      </c>
      <c r="BX7" s="25">
        <v>95.04</v>
      </c>
      <c r="BY7" s="25">
        <v>95.42</v>
      </c>
      <c r="BZ7" s="25">
        <v>97.59</v>
      </c>
      <c r="CA7" s="25">
        <v>157.88</v>
      </c>
      <c r="CB7" s="25">
        <v>159.13</v>
      </c>
      <c r="CC7" s="25">
        <v>159.38</v>
      </c>
      <c r="CD7" s="25">
        <v>165.3</v>
      </c>
      <c r="CE7" s="25">
        <v>160.88</v>
      </c>
      <c r="CF7" s="25">
        <v>171.13</v>
      </c>
      <c r="CG7" s="25">
        <v>173.7</v>
      </c>
      <c r="CH7" s="25">
        <v>178.94</v>
      </c>
      <c r="CI7" s="25">
        <v>180.19</v>
      </c>
      <c r="CJ7" s="25">
        <v>184.25</v>
      </c>
      <c r="CK7" s="25">
        <v>181.66</v>
      </c>
      <c r="CL7" s="25">
        <v>46.54</v>
      </c>
      <c r="CM7" s="25">
        <v>45.82</v>
      </c>
      <c r="CN7" s="25">
        <v>45.55</v>
      </c>
      <c r="CO7" s="25">
        <v>45.85</v>
      </c>
      <c r="CP7" s="25">
        <v>46.07</v>
      </c>
      <c r="CQ7" s="25">
        <v>60.12</v>
      </c>
      <c r="CR7" s="25">
        <v>60.34</v>
      </c>
      <c r="CS7" s="25">
        <v>59.54</v>
      </c>
      <c r="CT7" s="25">
        <v>59.26</v>
      </c>
      <c r="CU7" s="25">
        <v>60.44</v>
      </c>
      <c r="CV7" s="25">
        <v>60.21</v>
      </c>
      <c r="CW7" s="25">
        <v>86.43</v>
      </c>
      <c r="CX7" s="25">
        <v>86.72</v>
      </c>
      <c r="CY7" s="25">
        <v>87.57</v>
      </c>
      <c r="CZ7" s="25">
        <v>85.55</v>
      </c>
      <c r="DA7" s="25">
        <v>84.6</v>
      </c>
      <c r="DB7" s="25">
        <v>84.24</v>
      </c>
      <c r="DC7" s="25">
        <v>84.19</v>
      </c>
      <c r="DD7" s="25">
        <v>83.93</v>
      </c>
      <c r="DE7" s="25">
        <v>83.84</v>
      </c>
      <c r="DF7" s="25">
        <v>83.39</v>
      </c>
      <c r="DG7" s="25">
        <v>89.21</v>
      </c>
      <c r="DH7" s="25">
        <v>52.07</v>
      </c>
      <c r="DI7" s="25">
        <v>53.54</v>
      </c>
      <c r="DJ7" s="25">
        <v>54.54</v>
      </c>
      <c r="DK7" s="25">
        <v>55.21</v>
      </c>
      <c r="DL7" s="25">
        <v>56.24</v>
      </c>
      <c r="DM7" s="25">
        <v>48.83</v>
      </c>
      <c r="DN7" s="25">
        <v>49.96</v>
      </c>
      <c r="DO7" s="25">
        <v>50.82</v>
      </c>
      <c r="DP7" s="25">
        <v>51.82</v>
      </c>
      <c r="DQ7" s="25">
        <v>52.53</v>
      </c>
      <c r="DR7" s="25">
        <v>52.41</v>
      </c>
      <c r="DS7" s="25">
        <v>13.12</v>
      </c>
      <c r="DT7" s="25">
        <v>12.64</v>
      </c>
      <c r="DU7" s="25">
        <v>12.29</v>
      </c>
      <c r="DV7" s="25">
        <v>17.14</v>
      </c>
      <c r="DW7" s="25">
        <v>18.63</v>
      </c>
      <c r="DX7" s="25">
        <v>18.18</v>
      </c>
      <c r="DY7" s="25">
        <v>19.32</v>
      </c>
      <c r="DZ7" s="25">
        <v>21.16</v>
      </c>
      <c r="EA7" s="25">
        <v>22.72</v>
      </c>
      <c r="EB7" s="25">
        <v>24.16</v>
      </c>
      <c r="EC7" s="25">
        <v>26.78</v>
      </c>
      <c r="ED7" s="25">
        <v>0.63</v>
      </c>
      <c r="EE7" s="25">
        <v>0.45</v>
      </c>
      <c r="EF7" s="25">
        <v>0.59</v>
      </c>
      <c r="EG7" s="25">
        <v>0.55000000000000004</v>
      </c>
      <c r="EH7" s="25">
        <v>0.45</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sugahara ryoiti</cp:lastModifiedBy>
  <cp:lastPrinted>2026-01-22T02:50:18Z</cp:lastPrinted>
  <dcterms:modified xsi:type="dcterms:W3CDTF">2026-01-22T02:50:52Z</dcterms:modified>
</cp:coreProperties>
</file>